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roger/Desktop/TSO/docs/data_knapsack/"/>
    </mc:Choice>
  </mc:AlternateContent>
  <xr:revisionPtr revIDLastSave="0" documentId="13_ncr:1_{0B0DBE7C-2010-1141-819E-90D77391EA74}" xr6:coauthVersionLast="47" xr6:coauthVersionMax="47" xr10:uidLastSave="{00000000-0000-0000-0000-000000000000}"/>
  <bookViews>
    <workbookView xWindow="640" yWindow="2160" windowWidth="28800" windowHeight="16380" xr2:uid="{00000000-000D-0000-FFFF-FFFF00000000}"/>
  </bookViews>
  <sheets>
    <sheet name="H1 By Value" sheetId="1" r:id="rId1"/>
    <sheet name="H2 By weight" sheetId="2" r:id="rId2"/>
    <sheet name="H3 By ratio" sheetId="3" r:id="rId3"/>
    <sheet name="__Solver__" sheetId="4" state="hidden" r:id="rId4"/>
    <sheet name="__OpenSolverCache__" sheetId="5" state="hidden" r:id="rId5"/>
    <sheet name="__OpenSolver__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0" roundtripDataSignature="AMtx7mi3bvIxFd2G+ADh1ro0kdLyv/6oQA=="/>
    </ext>
  </extLst>
</workbook>
</file>

<file path=xl/calcChain.xml><?xml version="1.0" encoding="utf-8"?>
<calcChain xmlns="http://schemas.openxmlformats.org/spreadsheetml/2006/main">
  <c r="H14" i="3" l="1"/>
  <c r="H13" i="3"/>
  <c r="H12" i="3"/>
  <c r="H11" i="3"/>
  <c r="H10" i="3"/>
  <c r="H9" i="3"/>
  <c r="H8" i="3"/>
  <c r="H7" i="3"/>
  <c r="H6" i="3"/>
  <c r="H5" i="3"/>
  <c r="E16" i="3"/>
  <c r="E16" i="2"/>
  <c r="E16" i="1"/>
  <c r="A18" i="6"/>
  <c r="A17" i="6"/>
  <c r="A16" i="6"/>
  <c r="A15" i="6"/>
  <c r="A14" i="6"/>
  <c r="A13" i="6"/>
  <c r="A12" i="6"/>
  <c r="A10" i="6"/>
  <c r="A9" i="6"/>
  <c r="A8" i="6"/>
  <c r="A6" i="6"/>
  <c r="A5" i="6"/>
  <c r="A4" i="6"/>
  <c r="A3" i="6"/>
  <c r="A2" i="6"/>
  <c r="A1" i="6"/>
  <c r="A3" i="4"/>
  <c r="D16" i="3"/>
  <c r="C16" i="3"/>
  <c r="D16" i="2"/>
  <c r="C16" i="2"/>
  <c r="D16" i="1"/>
  <c r="A7" i="4" s="1"/>
  <c r="C16" i="1"/>
  <c r="A11" i="6" s="1"/>
  <c r="A2" i="4" l="1"/>
  <c r="A7" i="6"/>
</calcChain>
</file>

<file path=xl/sharedStrings.xml><?xml version="1.0" encoding="utf-8"?>
<sst xmlns="http://schemas.openxmlformats.org/spreadsheetml/2006/main" count="33" uniqueCount="17">
  <si>
    <t>By VALUE</t>
  </si>
  <si>
    <t>i</t>
  </si>
  <si>
    <t>Decision (x_i)</t>
  </si>
  <si>
    <t>x_i=1 item goes, =0 doesnt</t>
  </si>
  <si>
    <t>TOTAL</t>
  </si>
  <si>
    <t>W=</t>
  </si>
  <si>
    <t>BY WEIGHT</t>
  </si>
  <si>
    <t>BY RATIO</t>
  </si>
  <si>
    <t>Ratio v/w</t>
  </si>
  <si>
    <t>20171241487942507348</t>
  </si>
  <si>
    <t>4ChhGmu2cFtlXcuz</t>
  </si>
  <si>
    <t>eBM=</t>
  </si>
  <si>
    <t>BXY=</t>
  </si>
  <si>
    <t>#ERROR!</t>
  </si>
  <si>
    <t>Value (v_i)</t>
  </si>
  <si>
    <t>Weight (w_i)</t>
  </si>
  <si>
    <t>OF-Value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</si>
</sst>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1"/>
      <color rgb="FF000000"/>
      <name val="Calibri"/>
    </font>
    <font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F1C232"/>
        <bgColor rgb="FFF1C232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3" borderId="0" xfId="0" applyFont="1" applyFill="1"/>
    <xf numFmtId="0" fontId="1" fillId="3" borderId="0" xfId="0" applyFont="1" applyFill="1"/>
    <xf numFmtId="0" fontId="2" fillId="0" borderId="0" xfId="0" applyFont="1"/>
    <xf numFmtId="0" fontId="2" fillId="4" borderId="0" xfId="0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0" xfId="0" applyFont="1" applyFill="1"/>
    <xf numFmtId="0" fontId="1" fillId="0" borderId="0" xfId="0" quotePrefix="1" applyFont="1"/>
    <xf numFmtId="0" fontId="2" fillId="6" borderId="0" xfId="0" applyFont="1" applyFill="1"/>
    <xf numFmtId="0" fontId="0" fillId="7" borderId="0" xfId="0" applyFill="1"/>
    <xf numFmtId="0" fontId="3" fillId="7" borderId="0" xfId="0" applyFont="1" applyFill="1"/>
    <xf numFmtId="164" fontId="1" fillId="8" borderId="0" xfId="0" applyNumberFormat="1" applyFont="1" applyFill="1"/>
    <xf numFmtId="0" fontId="1" fillId="9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G1000"/>
  <sheetViews>
    <sheetView tabSelected="1" topLeftCell="A4" zoomScale="288" zoomScaleNormal="237" workbookViewId="0">
      <selection activeCell="E7" sqref="E7"/>
    </sheetView>
  </sheetViews>
  <sheetFormatPr baseColWidth="10" defaultColWidth="12.6640625" defaultRowHeight="15" customHeight="1" x14ac:dyDescent="0.15"/>
  <cols>
    <col min="1" max="6" width="12.6640625" customWidth="1"/>
  </cols>
  <sheetData>
    <row r="1" spans="2:7" ht="15.75" customHeight="1" x14ac:dyDescent="0.15"/>
    <row r="2" spans="2:7" ht="15.75" customHeight="1" x14ac:dyDescent="0.15"/>
    <row r="3" spans="2:7" ht="15.75" customHeight="1" x14ac:dyDescent="0.15">
      <c r="E3" s="1" t="s">
        <v>0</v>
      </c>
    </row>
    <row r="4" spans="2:7" ht="15.75" customHeight="1" x14ac:dyDescent="0.2">
      <c r="B4" s="2" t="s">
        <v>1</v>
      </c>
      <c r="C4" s="2" t="s">
        <v>14</v>
      </c>
      <c r="D4" s="2" t="s">
        <v>15</v>
      </c>
      <c r="E4" s="3" t="s">
        <v>2</v>
      </c>
      <c r="F4" s="4" t="s">
        <v>3</v>
      </c>
      <c r="G4" s="4"/>
    </row>
    <row r="5" spans="2:7" ht="15.75" customHeight="1" x14ac:dyDescent="0.2">
      <c r="B5" s="5">
        <v>1</v>
      </c>
      <c r="C5" s="10">
        <v>61</v>
      </c>
      <c r="D5" s="10">
        <v>40</v>
      </c>
      <c r="E5" s="6">
        <v>0</v>
      </c>
    </row>
    <row r="6" spans="2:7" ht="15.75" customHeight="1" x14ac:dyDescent="0.2">
      <c r="B6" s="5">
        <v>2</v>
      </c>
      <c r="C6" s="10">
        <v>40</v>
      </c>
      <c r="D6" s="10">
        <v>24</v>
      </c>
      <c r="E6" s="6">
        <v>0</v>
      </c>
    </row>
    <row r="7" spans="2:7" ht="15.75" customHeight="1" x14ac:dyDescent="0.2">
      <c r="B7" s="5">
        <v>3</v>
      </c>
      <c r="C7" s="10">
        <v>83</v>
      </c>
      <c r="D7" s="10">
        <v>35</v>
      </c>
      <c r="E7" s="6">
        <v>1</v>
      </c>
    </row>
    <row r="8" spans="2:7" ht="15.75" customHeight="1" x14ac:dyDescent="0.2">
      <c r="B8" s="5">
        <v>4</v>
      </c>
      <c r="C8" s="10">
        <v>41</v>
      </c>
      <c r="D8" s="10">
        <v>18</v>
      </c>
      <c r="E8" s="6">
        <v>0</v>
      </c>
    </row>
    <row r="9" spans="2:7" ht="15.75" customHeight="1" x14ac:dyDescent="0.2">
      <c r="B9" s="5">
        <v>5</v>
      </c>
      <c r="C9" s="10">
        <v>76</v>
      </c>
      <c r="D9" s="10">
        <v>39</v>
      </c>
      <c r="E9" s="6">
        <v>1</v>
      </c>
    </row>
    <row r="10" spans="2:7" ht="15.75" customHeight="1" x14ac:dyDescent="0.2">
      <c r="B10" s="5">
        <v>6</v>
      </c>
      <c r="C10" s="10">
        <v>88</v>
      </c>
      <c r="D10" s="10">
        <v>41</v>
      </c>
      <c r="E10" s="6">
        <v>1</v>
      </c>
    </row>
    <row r="11" spans="2:7" ht="15.75" customHeight="1" x14ac:dyDescent="0.2">
      <c r="B11" s="5">
        <v>7</v>
      </c>
      <c r="C11" s="10">
        <v>69</v>
      </c>
      <c r="D11" s="10">
        <v>38</v>
      </c>
      <c r="E11" s="6">
        <v>1</v>
      </c>
    </row>
    <row r="12" spans="2:7" ht="15.75" customHeight="1" x14ac:dyDescent="0.2">
      <c r="B12" s="5">
        <v>8</v>
      </c>
      <c r="C12" s="10">
        <v>79</v>
      </c>
      <c r="D12" s="10">
        <v>36</v>
      </c>
      <c r="E12" s="6">
        <v>1</v>
      </c>
    </row>
    <row r="13" spans="2:7" ht="15.75" customHeight="1" x14ac:dyDescent="0.2">
      <c r="B13" s="5">
        <v>9</v>
      </c>
      <c r="C13" s="10">
        <v>57</v>
      </c>
      <c r="D13" s="10">
        <v>27</v>
      </c>
      <c r="E13" s="6">
        <v>0</v>
      </c>
    </row>
    <row r="14" spans="2:7" ht="15.75" customHeight="1" x14ac:dyDescent="0.2">
      <c r="B14" s="5">
        <v>10</v>
      </c>
      <c r="C14" s="10">
        <v>40</v>
      </c>
      <c r="D14" s="10">
        <v>13</v>
      </c>
      <c r="E14" s="6">
        <v>0</v>
      </c>
    </row>
    <row r="15" spans="2:7" ht="15.75" customHeight="1" x14ac:dyDescent="0.15"/>
    <row r="16" spans="2:7" ht="15.75" customHeight="1" x14ac:dyDescent="0.15">
      <c r="B16" s="1" t="s">
        <v>4</v>
      </c>
      <c r="C16" s="1">
        <f>SUMPRODUCT(C5:C14,E5:E14)</f>
        <v>395</v>
      </c>
      <c r="D16" s="1">
        <f>SUMPRODUCT(D5:D14,E5:E14)</f>
        <v>189</v>
      </c>
      <c r="E16" s="11">
        <f>SUMPRODUCT(C5:C14,E5:E14)</f>
        <v>395</v>
      </c>
      <c r="F16" s="12" t="s">
        <v>16</v>
      </c>
    </row>
    <row r="17" spans="3:4" ht="15.75" customHeight="1" x14ac:dyDescent="0.15">
      <c r="C17" s="7" t="s">
        <v>5</v>
      </c>
      <c r="D17" s="8">
        <v>200</v>
      </c>
    </row>
    <row r="18" spans="3:4" ht="15.75" customHeight="1" x14ac:dyDescent="0.15"/>
    <row r="19" spans="3:4" ht="15.75" customHeight="1" x14ac:dyDescent="0.15"/>
    <row r="20" spans="3:4" ht="15.75" customHeight="1" x14ac:dyDescent="0.15"/>
    <row r="21" spans="3:4" ht="15.75" customHeight="1" x14ac:dyDescent="0.15"/>
    <row r="22" spans="3:4" ht="15.75" customHeight="1" x14ac:dyDescent="0.15"/>
    <row r="23" spans="3:4" ht="15.75" customHeight="1" x14ac:dyDescent="0.15"/>
    <row r="24" spans="3:4" ht="15.75" customHeight="1" x14ac:dyDescent="0.15"/>
    <row r="25" spans="3:4" ht="15.75" customHeight="1" x14ac:dyDescent="0.15"/>
    <row r="26" spans="3:4" ht="15.75" customHeight="1" x14ac:dyDescent="0.15"/>
    <row r="27" spans="3:4" ht="15.75" customHeight="1" x14ac:dyDescent="0.15"/>
    <row r="28" spans="3:4" ht="15.75" customHeight="1" x14ac:dyDescent="0.15"/>
    <row r="29" spans="3:4" ht="15.75" customHeight="1" x14ac:dyDescent="0.15"/>
    <row r="30" spans="3:4" ht="15.75" customHeight="1" x14ac:dyDescent="0.15"/>
    <row r="31" spans="3:4" ht="15.75" customHeight="1" x14ac:dyDescent="0.15"/>
    <row r="32" spans="3:4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G1000"/>
  <sheetViews>
    <sheetView topLeftCell="A4" zoomScale="261" zoomScaleNormal="261" workbookViewId="0">
      <selection activeCell="E11" sqref="E11"/>
    </sheetView>
  </sheetViews>
  <sheetFormatPr baseColWidth="10" defaultColWidth="12.6640625" defaultRowHeight="15" customHeight="1" x14ac:dyDescent="0.15"/>
  <cols>
    <col min="1" max="6" width="12.6640625" customWidth="1"/>
  </cols>
  <sheetData>
    <row r="1" spans="2:7" ht="15.75" customHeight="1" x14ac:dyDescent="0.15"/>
    <row r="2" spans="2:7" ht="15.75" customHeight="1" x14ac:dyDescent="0.15"/>
    <row r="3" spans="2:7" ht="15.75" customHeight="1" x14ac:dyDescent="0.15">
      <c r="E3" s="1" t="s">
        <v>6</v>
      </c>
    </row>
    <row r="4" spans="2:7" ht="15.75" customHeight="1" x14ac:dyDescent="0.2">
      <c r="B4" s="2" t="s">
        <v>1</v>
      </c>
      <c r="C4" s="2" t="s">
        <v>14</v>
      </c>
      <c r="D4" s="2" t="s">
        <v>15</v>
      </c>
      <c r="E4" s="3" t="s">
        <v>2</v>
      </c>
      <c r="F4" s="4" t="s">
        <v>3</v>
      </c>
      <c r="G4" s="4"/>
    </row>
    <row r="5" spans="2:7" ht="15.75" customHeight="1" x14ac:dyDescent="0.2">
      <c r="B5" s="5">
        <v>1</v>
      </c>
      <c r="C5" s="10">
        <v>61</v>
      </c>
      <c r="D5" s="10">
        <v>40</v>
      </c>
      <c r="E5" s="6">
        <v>0</v>
      </c>
    </row>
    <row r="6" spans="2:7" ht="15.75" customHeight="1" x14ac:dyDescent="0.2">
      <c r="B6" s="5">
        <v>2</v>
      </c>
      <c r="C6" s="10">
        <v>40</v>
      </c>
      <c r="D6" s="10">
        <v>24</v>
      </c>
      <c r="E6" s="6">
        <v>1</v>
      </c>
    </row>
    <row r="7" spans="2:7" ht="15.75" customHeight="1" x14ac:dyDescent="0.2">
      <c r="B7" s="5">
        <v>3</v>
      </c>
      <c r="C7" s="10">
        <v>83</v>
      </c>
      <c r="D7" s="10">
        <v>35</v>
      </c>
      <c r="E7" s="6">
        <v>1</v>
      </c>
    </row>
    <row r="8" spans="2:7" ht="15.75" customHeight="1" x14ac:dyDescent="0.2">
      <c r="B8" s="5">
        <v>4</v>
      </c>
      <c r="C8" s="10">
        <v>41</v>
      </c>
      <c r="D8" s="10">
        <v>18</v>
      </c>
      <c r="E8" s="6">
        <v>1</v>
      </c>
    </row>
    <row r="9" spans="2:7" ht="15.75" customHeight="1" x14ac:dyDescent="0.2">
      <c r="B9" s="5">
        <v>5</v>
      </c>
      <c r="C9" s="10">
        <v>76</v>
      </c>
      <c r="D9" s="10">
        <v>39</v>
      </c>
      <c r="E9" s="6">
        <v>0</v>
      </c>
    </row>
    <row r="10" spans="2:7" ht="15.75" customHeight="1" x14ac:dyDescent="0.2">
      <c r="B10" s="5">
        <v>6</v>
      </c>
      <c r="C10" s="10">
        <v>88</v>
      </c>
      <c r="D10" s="10">
        <v>41</v>
      </c>
      <c r="E10" s="6">
        <v>0</v>
      </c>
    </row>
    <row r="11" spans="2:7" ht="15.75" customHeight="1" x14ac:dyDescent="0.2">
      <c r="B11" s="5">
        <v>7</v>
      </c>
      <c r="C11" s="10">
        <v>69</v>
      </c>
      <c r="D11" s="10">
        <v>38</v>
      </c>
      <c r="E11" s="6">
        <v>1</v>
      </c>
    </row>
    <row r="12" spans="2:7" ht="15.75" customHeight="1" x14ac:dyDescent="0.2">
      <c r="B12" s="5">
        <v>8</v>
      </c>
      <c r="C12" s="10">
        <v>79</v>
      </c>
      <c r="D12" s="10">
        <v>36</v>
      </c>
      <c r="E12" s="6">
        <v>1</v>
      </c>
    </row>
    <row r="13" spans="2:7" ht="15.75" customHeight="1" x14ac:dyDescent="0.2">
      <c r="B13" s="5">
        <v>9</v>
      </c>
      <c r="C13" s="10">
        <v>57</v>
      </c>
      <c r="D13" s="10">
        <v>27</v>
      </c>
      <c r="E13" s="6">
        <v>1</v>
      </c>
    </row>
    <row r="14" spans="2:7" ht="15.75" customHeight="1" x14ac:dyDescent="0.2">
      <c r="B14" s="5">
        <v>10</v>
      </c>
      <c r="C14" s="10">
        <v>40</v>
      </c>
      <c r="D14" s="10">
        <v>13</v>
      </c>
      <c r="E14" s="6">
        <v>1</v>
      </c>
    </row>
    <row r="15" spans="2:7" ht="15.75" customHeight="1" x14ac:dyDescent="0.15"/>
    <row r="16" spans="2:7" ht="15.75" customHeight="1" x14ac:dyDescent="0.15">
      <c r="B16" s="1" t="s">
        <v>4</v>
      </c>
      <c r="C16" s="1">
        <f>SUMPRODUCT(C5:C14,E5:E14)</f>
        <v>409</v>
      </c>
      <c r="D16" s="1">
        <f>SUMPRODUCT(D5:D14,E5:E14)</f>
        <v>191</v>
      </c>
      <c r="E16" s="11">
        <f>SUMPRODUCT(C5:C14,E5:E14)</f>
        <v>409</v>
      </c>
      <c r="F16" s="12" t="s">
        <v>16</v>
      </c>
    </row>
    <row r="17" spans="3:4" ht="15.75" customHeight="1" x14ac:dyDescent="0.15">
      <c r="C17" s="7" t="s">
        <v>5</v>
      </c>
      <c r="D17" s="8">
        <v>200</v>
      </c>
    </row>
    <row r="18" spans="3:4" ht="15.75" customHeight="1" x14ac:dyDescent="0.15"/>
    <row r="19" spans="3:4" ht="15.75" customHeight="1" x14ac:dyDescent="0.15"/>
    <row r="20" spans="3:4" ht="15.75" customHeight="1" x14ac:dyDescent="0.15"/>
    <row r="21" spans="3:4" ht="15.75" customHeight="1" x14ac:dyDescent="0.15"/>
    <row r="22" spans="3:4" ht="15.75" customHeight="1" x14ac:dyDescent="0.15"/>
    <row r="23" spans="3:4" ht="15.75" customHeight="1" x14ac:dyDescent="0.15"/>
    <row r="24" spans="3:4" ht="15.75" customHeight="1" x14ac:dyDescent="0.15"/>
    <row r="25" spans="3:4" ht="15.75" customHeight="1" x14ac:dyDescent="0.15"/>
    <row r="26" spans="3:4" ht="15.75" customHeight="1" x14ac:dyDescent="0.15"/>
    <row r="27" spans="3:4" ht="15.75" customHeight="1" x14ac:dyDescent="0.15"/>
    <row r="28" spans="3:4" ht="15.75" customHeight="1" x14ac:dyDescent="0.15"/>
    <row r="29" spans="3:4" ht="15.75" customHeight="1" x14ac:dyDescent="0.15"/>
    <row r="30" spans="3:4" ht="15.75" customHeight="1" x14ac:dyDescent="0.15"/>
    <row r="31" spans="3:4" ht="15.75" customHeight="1" x14ac:dyDescent="0.15"/>
    <row r="32" spans="3:4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H1000"/>
  <sheetViews>
    <sheetView topLeftCell="A3" zoomScale="224" zoomScaleNormal="224" workbookViewId="0">
      <selection activeCell="E6" sqref="E6"/>
    </sheetView>
  </sheetViews>
  <sheetFormatPr baseColWidth="10" defaultColWidth="12.6640625" defaultRowHeight="15" customHeight="1" x14ac:dyDescent="0.15"/>
  <cols>
    <col min="1" max="6" width="12.6640625" customWidth="1"/>
  </cols>
  <sheetData>
    <row r="1" spans="2:8" ht="15.75" customHeight="1" x14ac:dyDescent="0.15"/>
    <row r="2" spans="2:8" ht="15.75" customHeight="1" x14ac:dyDescent="0.15"/>
    <row r="3" spans="2:8" ht="15.75" customHeight="1" x14ac:dyDescent="0.15">
      <c r="E3" s="1" t="s">
        <v>7</v>
      </c>
    </row>
    <row r="4" spans="2:8" ht="15.75" customHeight="1" x14ac:dyDescent="0.2">
      <c r="B4" s="2" t="s">
        <v>1</v>
      </c>
      <c r="C4" s="2" t="s">
        <v>14</v>
      </c>
      <c r="D4" s="2" t="s">
        <v>15</v>
      </c>
      <c r="E4" s="3" t="s">
        <v>2</v>
      </c>
      <c r="F4" s="4" t="s">
        <v>3</v>
      </c>
      <c r="G4" s="4"/>
      <c r="H4" s="14" t="s">
        <v>8</v>
      </c>
    </row>
    <row r="5" spans="2:8" ht="15.75" customHeight="1" x14ac:dyDescent="0.2">
      <c r="B5" s="5">
        <v>1</v>
      </c>
      <c r="C5" s="10">
        <v>61</v>
      </c>
      <c r="D5" s="10">
        <v>40</v>
      </c>
      <c r="E5" s="6">
        <v>0</v>
      </c>
      <c r="H5" s="13">
        <f>C5/D5</f>
        <v>1.5249999999999999</v>
      </c>
    </row>
    <row r="6" spans="2:8" ht="15.75" customHeight="1" x14ac:dyDescent="0.2">
      <c r="B6" s="5">
        <v>2</v>
      </c>
      <c r="C6" s="10">
        <v>40</v>
      </c>
      <c r="D6" s="10">
        <v>24</v>
      </c>
      <c r="E6" s="6">
        <v>1</v>
      </c>
      <c r="H6" s="13">
        <f t="shared" ref="H6:H14" si="0">C6/D6</f>
        <v>1.6666666666666667</v>
      </c>
    </row>
    <row r="7" spans="2:8" ht="15.75" customHeight="1" x14ac:dyDescent="0.2">
      <c r="B7" s="5">
        <v>3</v>
      </c>
      <c r="C7" s="10">
        <v>83</v>
      </c>
      <c r="D7" s="10">
        <v>35</v>
      </c>
      <c r="E7" s="6">
        <v>1</v>
      </c>
      <c r="H7" s="13">
        <f t="shared" si="0"/>
        <v>2.3714285714285714</v>
      </c>
    </row>
    <row r="8" spans="2:8" ht="15.75" customHeight="1" x14ac:dyDescent="0.2">
      <c r="B8" s="5">
        <v>4</v>
      </c>
      <c r="C8" s="10">
        <v>41</v>
      </c>
      <c r="D8" s="10">
        <v>18</v>
      </c>
      <c r="E8" s="6">
        <v>1</v>
      </c>
      <c r="H8" s="13">
        <f t="shared" si="0"/>
        <v>2.2777777777777777</v>
      </c>
    </row>
    <row r="9" spans="2:8" ht="15.75" customHeight="1" x14ac:dyDescent="0.2">
      <c r="B9" s="5">
        <v>5</v>
      </c>
      <c r="C9" s="10">
        <v>76</v>
      </c>
      <c r="D9" s="10">
        <v>39</v>
      </c>
      <c r="E9" s="6">
        <v>0</v>
      </c>
      <c r="H9" s="13">
        <f t="shared" si="0"/>
        <v>1.9487179487179487</v>
      </c>
    </row>
    <row r="10" spans="2:8" ht="15.75" customHeight="1" x14ac:dyDescent="0.2">
      <c r="B10" s="5">
        <v>6</v>
      </c>
      <c r="C10" s="10">
        <v>88</v>
      </c>
      <c r="D10" s="10">
        <v>41</v>
      </c>
      <c r="E10" s="6">
        <v>1</v>
      </c>
      <c r="H10" s="13">
        <f t="shared" si="0"/>
        <v>2.1463414634146343</v>
      </c>
    </row>
    <row r="11" spans="2:8" ht="15.75" customHeight="1" x14ac:dyDescent="0.2">
      <c r="B11" s="5">
        <v>7</v>
      </c>
      <c r="C11" s="10">
        <v>69</v>
      </c>
      <c r="D11" s="10">
        <v>38</v>
      </c>
      <c r="E11" s="6">
        <v>0</v>
      </c>
      <c r="H11" s="13">
        <f t="shared" si="0"/>
        <v>1.8157894736842106</v>
      </c>
    </row>
    <row r="12" spans="2:8" ht="15.75" customHeight="1" x14ac:dyDescent="0.2">
      <c r="B12" s="5">
        <v>8</v>
      </c>
      <c r="C12" s="10">
        <v>79</v>
      </c>
      <c r="D12" s="10">
        <v>36</v>
      </c>
      <c r="E12" s="6">
        <v>1</v>
      </c>
      <c r="H12" s="13">
        <f t="shared" si="0"/>
        <v>2.1944444444444446</v>
      </c>
    </row>
    <row r="13" spans="2:8" ht="15.75" customHeight="1" x14ac:dyDescent="0.2">
      <c r="B13" s="5">
        <v>9</v>
      </c>
      <c r="C13" s="10">
        <v>57</v>
      </c>
      <c r="D13" s="10">
        <v>27</v>
      </c>
      <c r="E13" s="6">
        <v>1</v>
      </c>
      <c r="H13" s="13">
        <f t="shared" si="0"/>
        <v>2.1111111111111112</v>
      </c>
    </row>
    <row r="14" spans="2:8" ht="15.75" customHeight="1" x14ac:dyDescent="0.2">
      <c r="B14" s="5">
        <v>10</v>
      </c>
      <c r="C14" s="10">
        <v>40</v>
      </c>
      <c r="D14" s="10">
        <v>13</v>
      </c>
      <c r="E14" s="6">
        <v>1</v>
      </c>
      <c r="H14" s="13">
        <f t="shared" si="0"/>
        <v>3.0769230769230771</v>
      </c>
    </row>
    <row r="15" spans="2:8" ht="15.75" customHeight="1" x14ac:dyDescent="0.15"/>
    <row r="16" spans="2:8" ht="15.75" customHeight="1" x14ac:dyDescent="0.15">
      <c r="B16" s="1" t="s">
        <v>4</v>
      </c>
      <c r="C16" s="1">
        <f>SUMPRODUCT(C5:C14,E5:E14)</f>
        <v>428</v>
      </c>
      <c r="D16" s="1">
        <f>SUMPRODUCT(D5:D14,E5:E14)</f>
        <v>194</v>
      </c>
      <c r="E16" s="11">
        <f>SUMPRODUCT(C5:C14,E5:E14)</f>
        <v>428</v>
      </c>
      <c r="F16" s="12" t="s">
        <v>16</v>
      </c>
    </row>
    <row r="17" spans="3:4" ht="15.75" customHeight="1" x14ac:dyDescent="0.15">
      <c r="C17" s="7" t="s">
        <v>5</v>
      </c>
      <c r="D17" s="8">
        <v>200</v>
      </c>
    </row>
    <row r="18" spans="3:4" ht="15.75" customHeight="1" x14ac:dyDescent="0.15"/>
    <row r="19" spans="3:4" ht="15.75" customHeight="1" x14ac:dyDescent="0.15"/>
    <row r="20" spans="3:4" ht="15.75" customHeight="1" x14ac:dyDescent="0.15"/>
    <row r="21" spans="3:4" ht="15.75" customHeight="1" x14ac:dyDescent="0.15"/>
    <row r="22" spans="3:4" ht="15.75" customHeight="1" x14ac:dyDescent="0.15"/>
    <row r="23" spans="3:4" ht="15.75" customHeight="1" x14ac:dyDescent="0.15"/>
    <row r="24" spans="3:4" ht="15.75" customHeight="1" x14ac:dyDescent="0.15"/>
    <row r="25" spans="3:4" ht="15.75" customHeight="1" x14ac:dyDescent="0.15"/>
    <row r="26" spans="3:4" ht="15.75" customHeight="1" x14ac:dyDescent="0.15"/>
    <row r="27" spans="3:4" ht="15.75" customHeight="1" x14ac:dyDescent="0.15"/>
    <row r="28" spans="3:4" ht="15.75" customHeight="1" x14ac:dyDescent="0.15"/>
    <row r="29" spans="3:4" ht="15.75" customHeight="1" x14ac:dyDescent="0.15"/>
    <row r="30" spans="3:4" ht="15.75" customHeight="1" x14ac:dyDescent="0.15"/>
    <row r="31" spans="3:4" ht="15.75" customHeight="1" x14ac:dyDescent="0.15"/>
    <row r="32" spans="3:4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1000"/>
  <sheetViews>
    <sheetView workbookViewId="0"/>
  </sheetViews>
  <sheetFormatPr baseColWidth="10" defaultColWidth="12.6640625" defaultRowHeight="15" customHeight="1" x14ac:dyDescent="0.15"/>
  <cols>
    <col min="1" max="6" width="12.6640625" customWidth="1"/>
  </cols>
  <sheetData>
    <row r="1" spans="1:10" ht="15.75" customHeight="1" x14ac:dyDescent="0.15">
      <c r="A1" s="9" t="s">
        <v>9</v>
      </c>
      <c r="D1" s="9" t="s">
        <v>10</v>
      </c>
      <c r="J1" s="1">
        <v>1</v>
      </c>
    </row>
    <row r="2" spans="1:10" ht="15.75" customHeight="1" x14ac:dyDescent="0.15">
      <c r="A2" s="1">
        <f>MAX('H1 By Value'!C16)</f>
        <v>395</v>
      </c>
    </row>
    <row r="3" spans="1:10" ht="15.75" customHeight="1" x14ac:dyDescent="0.15">
      <c r="A3" s="1" t="e">
        <f>'H1 By Value'!E5:E14</f>
        <v>#VALUE!</v>
      </c>
    </row>
    <row r="4" spans="1:10" ht="15.75" customHeight="1" x14ac:dyDescent="0.15">
      <c r="A4" s="9" t="s">
        <v>11</v>
      </c>
    </row>
    <row r="5" spans="1:10" ht="15.75" customHeight="1" x14ac:dyDescent="0.15"/>
    <row r="6" spans="1:10" ht="15.75" customHeight="1" x14ac:dyDescent="0.15">
      <c r="A6" s="9" t="s">
        <v>12</v>
      </c>
    </row>
    <row r="7" spans="1:10" ht="15.75" customHeight="1" x14ac:dyDescent="0.15">
      <c r="A7" s="1" t="b">
        <f>'H1 By Value'!D16 &lt;= 'H1 By Value'!D17</f>
        <v>1</v>
      </c>
    </row>
    <row r="8" spans="1:10" ht="15.75" customHeight="1" x14ac:dyDescent="0.15">
      <c r="A8" s="1" t="s">
        <v>13</v>
      </c>
    </row>
    <row r="9" spans="1:10" ht="15.75" customHeight="1" x14ac:dyDescent="0.15"/>
    <row r="10" spans="1:10" ht="15.75" customHeight="1" x14ac:dyDescent="0.15"/>
    <row r="11" spans="1:10" ht="15.75" customHeight="1" x14ac:dyDescent="0.15"/>
    <row r="12" spans="1:10" ht="15.75" customHeight="1" x14ac:dyDescent="0.15"/>
    <row r="13" spans="1:10" ht="15.75" customHeight="1" x14ac:dyDescent="0.15"/>
    <row r="14" spans="1:10" ht="15.75" customHeight="1" x14ac:dyDescent="0.15"/>
    <row r="15" spans="1:10" ht="15.75" customHeight="1" x14ac:dyDescent="0.15"/>
    <row r="16" spans="1:10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1000"/>
  <sheetViews>
    <sheetView workbookViewId="0"/>
  </sheetViews>
  <sheetFormatPr baseColWidth="10" defaultColWidth="12.6640625" defaultRowHeight="15" customHeight="1" x14ac:dyDescent="0.15"/>
  <cols>
    <col min="1" max="6" width="12.6640625" customWidth="1"/>
  </cols>
  <sheetData>
    <row r="1" spans="1:1" ht="15.75" customHeight="1" x14ac:dyDescent="0.15">
      <c r="A1" s="1"/>
    </row>
    <row r="2" spans="1:1" ht="15.75" customHeight="1" x14ac:dyDescent="0.15"/>
    <row r="3" spans="1:1" ht="15.75" customHeight="1" x14ac:dyDescent="0.15"/>
    <row r="4" spans="1:1" ht="15.75" customHeight="1" x14ac:dyDescent="0.15"/>
    <row r="5" spans="1:1" ht="15.75" customHeight="1" x14ac:dyDescent="0.15"/>
    <row r="6" spans="1:1" ht="15.75" customHeight="1" x14ac:dyDescent="0.15"/>
    <row r="7" spans="1:1" ht="15.75" customHeight="1" x14ac:dyDescent="0.15"/>
    <row r="8" spans="1:1" ht="15.75" customHeight="1" x14ac:dyDescent="0.15"/>
    <row r="9" spans="1:1" ht="15.75" customHeight="1" x14ac:dyDescent="0.15"/>
    <row r="10" spans="1:1" ht="15.75" customHeight="1" x14ac:dyDescent="0.15"/>
    <row r="11" spans="1:1" ht="15.75" customHeight="1" x14ac:dyDescent="0.15"/>
    <row r="12" spans="1:1" ht="15.75" customHeight="1" x14ac:dyDescent="0.15"/>
    <row r="13" spans="1:1" ht="15.75" customHeight="1" x14ac:dyDescent="0.15"/>
    <row r="14" spans="1:1" ht="15.75" customHeight="1" x14ac:dyDescent="0.15"/>
    <row r="15" spans="1:1" ht="15.75" customHeight="1" x14ac:dyDescent="0.15"/>
    <row r="16" spans="1:1" ht="15.75" customHeight="1" x14ac:dyDescent="0.15"/>
    <row r="17" ht="15.75" customHeight="1" x14ac:dyDescent="0.15"/>
    <row r="18" ht="15.75" customHeight="1" x14ac:dyDescent="0.15"/>
    <row r="19" ht="15.75" customHeight="1" x14ac:dyDescent="0.15"/>
    <row r="20" ht="15.75" customHeight="1" x14ac:dyDescent="0.15"/>
    <row r="21" ht="15.75" customHeight="1" x14ac:dyDescent="0.15"/>
    <row r="22" ht="15.75" customHeight="1" x14ac:dyDescent="0.15"/>
    <row r="23" ht="15.75" customHeight="1" x14ac:dyDescent="0.15"/>
    <row r="24" ht="15.75" customHeight="1" x14ac:dyDescent="0.15"/>
    <row r="25" ht="15.75" customHeight="1" x14ac:dyDescent="0.15"/>
    <row r="26" ht="15.75" customHeight="1" x14ac:dyDescent="0.15"/>
    <row r="27" ht="15.75" customHeight="1" x14ac:dyDescent="0.15"/>
    <row r="28" ht="15.75" customHeight="1" x14ac:dyDescent="0.15"/>
    <row r="29" ht="15.75" customHeight="1" x14ac:dyDescent="0.15"/>
    <row r="30" ht="15.75" customHeight="1" x14ac:dyDescent="0.15"/>
    <row r="31" ht="15.75" customHeight="1" x14ac:dyDescent="0.15"/>
    <row r="32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A1000"/>
  <sheetViews>
    <sheetView workbookViewId="0"/>
  </sheetViews>
  <sheetFormatPr baseColWidth="10" defaultColWidth="12.6640625" defaultRowHeight="15" customHeight="1" x14ac:dyDescent="0.15"/>
  <cols>
    <col min="1" max="6" width="12.6640625" customWidth="1"/>
  </cols>
  <sheetData>
    <row r="1" spans="1:1" ht="15.75" customHeight="1" x14ac:dyDescent="0.15">
      <c r="A1" s="1" t="e">
        <f>ModelSheet='H1 By Value'!A:Z</f>
        <v>#NAME?</v>
      </c>
    </row>
    <row r="2" spans="1:1" ht="15.75" customHeight="1" x14ac:dyDescent="0.15">
      <c r="A2" s="1" t="e">
        <f>OpenSolver_AdjNum=1</f>
        <v>#NAME?</v>
      </c>
    </row>
    <row r="3" spans="1:1" ht="15.75" customHeight="1" x14ac:dyDescent="0.15">
      <c r="A3" s="1" t="e">
        <f>OpenSolver_ChosenSolver=Google</f>
        <v>#NAME?</v>
      </c>
    </row>
    <row r="4" spans="1:1" ht="15.75" customHeight="1" x14ac:dyDescent="0.15">
      <c r="A4" s="1" t="e">
        <f>OpenSolver_FastBuild=0</f>
        <v>#NAME?</v>
      </c>
    </row>
    <row r="5" spans="1:1" ht="15.75" customHeight="1" x14ac:dyDescent="0.15">
      <c r="A5" s="1" t="e">
        <f>OpenSolver_LinearityCheck=1</f>
        <v>#NAME?</v>
      </c>
    </row>
    <row r="6" spans="1:1" ht="15.75" customHeight="1" x14ac:dyDescent="0.15">
      <c r="A6" s="1" t="e">
        <f>solver_adj='H1 By Value'!E5:E14</f>
        <v>#NAME?</v>
      </c>
    </row>
    <row r="7" spans="1:1" ht="15.75" customHeight="1" x14ac:dyDescent="0.15">
      <c r="A7" s="1" t="e">
        <f>solver_lhs1='H1 By Value'!D16</f>
        <v>#NAME?</v>
      </c>
    </row>
    <row r="8" spans="1:1" ht="15.75" customHeight="1" x14ac:dyDescent="0.15">
      <c r="A8" s="1" t="e">
        <f>solver_lhs2='H1 By Value'!E5:E14</f>
        <v>#NAME?</v>
      </c>
    </row>
    <row r="9" spans="1:1" ht="15.75" customHeight="1" x14ac:dyDescent="0.15">
      <c r="A9" s="1" t="e">
        <f>solver_neg=1</f>
        <v>#NAME?</v>
      </c>
    </row>
    <row r="10" spans="1:1" ht="15.75" customHeight="1" x14ac:dyDescent="0.15">
      <c r="A10" s="1" t="e">
        <f>solver_num=2</f>
        <v>#NAME?</v>
      </c>
    </row>
    <row r="11" spans="1:1" ht="15.75" customHeight="1" x14ac:dyDescent="0.15">
      <c r="A11" s="1" t="e">
        <f>solver_opt='H1 By Value'!C16</f>
        <v>#NAME?</v>
      </c>
    </row>
    <row r="12" spans="1:1" ht="15.75" customHeight="1" x14ac:dyDescent="0.15">
      <c r="A12" s="1" t="e">
        <f>solver_rel1=1</f>
        <v>#NAME?</v>
      </c>
    </row>
    <row r="13" spans="1:1" ht="15.75" customHeight="1" x14ac:dyDescent="0.15">
      <c r="A13" s="1" t="e">
        <f>solver_rel2=5</f>
        <v>#NAME?</v>
      </c>
    </row>
    <row r="14" spans="1:1" ht="15.75" customHeight="1" x14ac:dyDescent="0.15">
      <c r="A14" s="1" t="e">
        <f>solver_rhs1='H1 By Value'!D17</f>
        <v>#NAME?</v>
      </c>
    </row>
    <row r="15" spans="1:1" ht="15.75" customHeight="1" x14ac:dyDescent="0.15">
      <c r="A15" s="1" t="e">
        <f>solver_rhs2=binary</f>
        <v>#NAME?</v>
      </c>
    </row>
    <row r="16" spans="1:1" ht="15.75" customHeight="1" x14ac:dyDescent="0.15">
      <c r="A16" s="1" t="e">
        <f>solver_sho=1</f>
        <v>#NAME?</v>
      </c>
    </row>
    <row r="17" spans="1:1" ht="15.75" customHeight="1" x14ac:dyDescent="0.15">
      <c r="A17" s="1" t="e">
        <f>solver_typ=1</f>
        <v>#NAME?</v>
      </c>
    </row>
    <row r="18" spans="1:1" ht="15.75" customHeight="1" x14ac:dyDescent="0.15">
      <c r="A18" s="1" t="e">
        <f>solver_val=0</f>
        <v>#NAME?</v>
      </c>
    </row>
    <row r="19" spans="1:1" ht="15.75" customHeight="1" x14ac:dyDescent="0.15"/>
    <row r="20" spans="1:1" ht="15.75" customHeight="1" x14ac:dyDescent="0.15"/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H1 By Value</vt:lpstr>
      <vt:lpstr>H2 By weight</vt:lpstr>
      <vt:lpstr>H3 By ratio</vt:lpstr>
      <vt:lpstr>__Solver__</vt:lpstr>
      <vt:lpstr>__OpenSolverCache__</vt:lpstr>
      <vt:lpstr>__OpenSolver__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ROGER ZIRAHUEN RIOS MERCADO</cp:lastModifiedBy>
  <dcterms:created xsi:type="dcterms:W3CDTF">2022-08-24T03:11:21Z</dcterms:created>
  <dcterms:modified xsi:type="dcterms:W3CDTF">2024-02-07T13:32:51Z</dcterms:modified>
</cp:coreProperties>
</file>